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22106d0349e140/Área de Trabalho/"/>
    </mc:Choice>
  </mc:AlternateContent>
  <xr:revisionPtr revIDLastSave="7" documentId="8_{675C2178-89A5-495A-AD12-6BDD33650632}" xr6:coauthVersionLast="47" xr6:coauthVersionMax="47" xr10:uidLastSave="{976A36C4-A21A-484B-AF82-58F7BD704E77}"/>
  <bookViews>
    <workbookView xWindow="-108" yWindow="-108" windowWidth="23256" windowHeight="12456" tabRatio="895" xr2:uid="{5114A948-6B19-4866-BC03-0981E22385BA}"/>
  </bookViews>
  <sheets>
    <sheet name="AVISOS" sheetId="11" r:id="rId1"/>
    <sheet name="Operando Lçto Coberto" sheetId="12" r:id="rId2"/>
    <sheet name="LÇTO COBERTO CAL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6" l="1"/>
  <c r="D48" i="6" l="1"/>
  <c r="G8" i="6"/>
  <c r="C18" i="6" s="1"/>
  <c r="D38" i="6"/>
  <c r="D37" i="6"/>
  <c r="D47" i="6" s="1"/>
  <c r="C36" i="6"/>
  <c r="C46" i="6" s="1"/>
  <c r="F10" i="6"/>
  <c r="O20" i="6"/>
  <c r="O23" i="6" s="1"/>
  <c r="O18" i="6"/>
  <c r="O14" i="6"/>
  <c r="O6" i="6"/>
  <c r="B23" i="6"/>
  <c r="I4" i="6"/>
  <c r="I5" i="6" s="1"/>
  <c r="F12" i="6"/>
  <c r="I14" i="6" s="1"/>
  <c r="J12" i="6"/>
  <c r="O4" i="6" s="1"/>
  <c r="O25" i="6" l="1"/>
  <c r="E36" i="6"/>
  <c r="E37" i="6" s="1"/>
  <c r="E38" i="6" s="1"/>
  <c r="E46" i="6"/>
  <c r="E47" i="6" s="1"/>
  <c r="O12" i="6"/>
  <c r="O8" i="6"/>
  <c r="O10" i="6" s="1"/>
  <c r="D18" i="6"/>
  <c r="D20" i="6"/>
  <c r="E48" i="6" l="1"/>
</calcChain>
</file>

<file path=xl/sharedStrings.xml><?xml version="1.0" encoding="utf-8"?>
<sst xmlns="http://schemas.openxmlformats.org/spreadsheetml/2006/main" count="86" uniqueCount="80">
  <si>
    <t>STK</t>
  </si>
  <si>
    <t>PREÇO</t>
  </si>
  <si>
    <t>PRÊMIO</t>
  </si>
  <si>
    <t>Tx. Mês</t>
  </si>
  <si>
    <t>Qt. Comprada</t>
  </si>
  <si>
    <t>Data Vencimento</t>
  </si>
  <si>
    <t>Valor Investido</t>
  </si>
  <si>
    <t>COMPRA DE AÇÃO</t>
  </si>
  <si>
    <t>TICKER</t>
  </si>
  <si>
    <t>CENÁRIOS</t>
  </si>
  <si>
    <t>Lucro por ação</t>
  </si>
  <si>
    <t>Lucro por Ação</t>
  </si>
  <si>
    <t>PM de Compra</t>
  </si>
  <si>
    <t xml:space="preserve">VENDA CALL </t>
  </si>
  <si>
    <t>Sem Exercício</t>
  </si>
  <si>
    <t>Com Exercício</t>
  </si>
  <si>
    <t>Tx. Período</t>
  </si>
  <si>
    <t>Vai ser exercido na CALL</t>
  </si>
  <si>
    <t>Preço Médio de Compra (PM)</t>
  </si>
  <si>
    <t>% do Lucro por ação</t>
  </si>
  <si>
    <t xml:space="preserve">Preço da Ação Maior que </t>
  </si>
  <si>
    <t>PREENCHER OS QUADROS EM VERMELHO</t>
  </si>
  <si>
    <t xml:space="preserve">Preço da Ação Menor que </t>
  </si>
  <si>
    <t>Preço de Compra</t>
  </si>
  <si>
    <t>Ganho por ação com a venda da CALL</t>
  </si>
  <si>
    <t>% Lucro por ação</t>
  </si>
  <si>
    <t>CONSIDERAÇÕES</t>
  </si>
  <si>
    <t>O risco desta operação é a ação desvalorizar e seu preço médio ficar muito elevado para um novo lançamento</t>
  </si>
  <si>
    <t>Para Evitar o Risco</t>
  </si>
  <si>
    <t>1) Faça a operação de GERAÇÃO DE RENDA</t>
  </si>
  <si>
    <t>2) Compre mais ações e faça um novo lançamento apenas nas quantidades que comprou</t>
  </si>
  <si>
    <t>Sem IR                              Sem Corretagem</t>
  </si>
  <si>
    <t>Quanto mais próximo o STRIKE da opção do preço da ação, maior o ganho percentual</t>
  </si>
  <si>
    <t>3) Compre mais ações para baixar seu preço médio e faça um novo lançamento</t>
  </si>
  <si>
    <t>4) Venda PUT na operação seguinte</t>
  </si>
  <si>
    <t>CALL vira pó</t>
  </si>
  <si>
    <t>Histórico</t>
  </si>
  <si>
    <t>Débito</t>
  </si>
  <si>
    <t>Crédito</t>
  </si>
  <si>
    <t>Saldo</t>
  </si>
  <si>
    <t>Exercício de CALL</t>
  </si>
  <si>
    <t>FINANCEIRO DO EXERCÍCIO EM CALL</t>
  </si>
  <si>
    <t>Venda da Ação</t>
  </si>
  <si>
    <t>Venda de CALL</t>
  </si>
  <si>
    <t>Compra de Ação</t>
  </si>
  <si>
    <t>FINANCEIRO SEM EXERCÍCIO EM CALL</t>
  </si>
  <si>
    <t>Ação</t>
  </si>
  <si>
    <t xml:space="preserve">W1 </t>
  </si>
  <si>
    <t>Primera Sexta do mês</t>
  </si>
  <si>
    <t>Segunda Sexa do Mês</t>
  </si>
  <si>
    <t>Terceira Sexta do Mês</t>
  </si>
  <si>
    <t>Quarta Sexta do Mês</t>
  </si>
  <si>
    <t>W2</t>
  </si>
  <si>
    <t>W3</t>
  </si>
  <si>
    <t>W4</t>
  </si>
  <si>
    <t>Sequência do Lançamento Coberto</t>
  </si>
  <si>
    <t>2) Abro o Home-Broker (HB) da corretora;</t>
  </si>
  <si>
    <t>3) Verifico se possuo a ASSINATURA ELETRÔNICA correta;</t>
  </si>
  <si>
    <t>4) Abro o LIVRO DE OFERTAS para verificar o preço da Ação</t>
  </si>
  <si>
    <t>5) Abro a PLANILHA DE OPÇÕES BÁSICA;</t>
  </si>
  <si>
    <t>6) Na lingueta LÇTO COBERT CALL</t>
  </si>
  <si>
    <t>7) Insiro o Código da Ação e e Preço da Ação</t>
  </si>
  <si>
    <t>8)  Abro a https://opcoes.net.br/opcoes/bovespa</t>
  </si>
  <si>
    <t>10) Procuro o STRIKE da Opção que quero lançar (ATM,ITM,OTM);</t>
  </si>
  <si>
    <t>11) Anoto o Código da Opção e o Strike</t>
  </si>
  <si>
    <t>12) Abro a PLANILHA  e insiro o Código da Opção e o STRIKE da Opção;</t>
  </si>
  <si>
    <t>15) Verifico as rentabilidades ( qualquer coisa acima de 1,5 % am é TOP);</t>
  </si>
  <si>
    <t>13) Abro o HB e pego o prêmio (preço) da Opção;</t>
  </si>
  <si>
    <t>14) Abro a PLANILHA DE EXCEL  e insiro o prêmio da opção;</t>
  </si>
  <si>
    <t>16) Se não for interessante a operação, volte ao passo (8);</t>
  </si>
  <si>
    <t>18) COMPRE A AÇÃO</t>
  </si>
  <si>
    <t>20) VENDA A OPÇÂO (Atenção com os códigos)</t>
  </si>
  <si>
    <t>21) Verifique na CUSTÓDIA  se a Opção aparece;</t>
  </si>
  <si>
    <t>22) Se tudo estiver na CUSTÓDIA, então a operação foi finalizada;</t>
  </si>
  <si>
    <t>23) Aguarde o Vencimento da Opção</t>
  </si>
  <si>
    <t xml:space="preserve">17) Se for aprovada, abra o HB e </t>
  </si>
  <si>
    <t>19) Verifique na CUSTÓDIA se a Ação aparece;</t>
  </si>
  <si>
    <t>1) Escolho uma Ação para operar;</t>
  </si>
  <si>
    <t xml:space="preserve">9) Ajusto a Ação escolhida, ajusto CALL, ajusto CARRINHOS, ajusto DATA </t>
  </si>
  <si>
    <t>Novos Vencimentos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</si>
</sst>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6"/>
      <color theme="7" tint="-0.249977111117893"/>
      <name val="Impact"/>
      <family val="2"/>
    </font>
    <font>
      <sz val="28"/>
      <color theme="1"/>
      <name val="Impact"/>
      <family val="2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20"/>
      <color theme="7" tint="-0.249977111117893"/>
      <name val="Impact"/>
      <family val="2"/>
    </font>
    <font>
      <b/>
      <sz val="9"/>
      <color theme="1" tint="0.34998626667073579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1"/>
      <name val="Symbol"/>
      <family val="1"/>
      <charset val="2"/>
    </font>
    <font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36"/>
      <color theme="1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19">
    <xf numFmtId="0" fontId="0" fillId="0" borderId="0" xfId="0"/>
    <xf numFmtId="44" fontId="7" fillId="0" borderId="1" xfId="0" applyNumberFormat="1" applyFont="1" applyBorder="1"/>
    <xf numFmtId="44" fontId="6" fillId="0" borderId="1" xfId="0" applyNumberFormat="1" applyFont="1" applyBorder="1"/>
    <xf numFmtId="0" fontId="0" fillId="0" borderId="0" xfId="0" applyAlignment="1">
      <alignment horizontal="center" vertical="center"/>
    </xf>
    <xf numFmtId="44" fontId="0" fillId="0" borderId="0" xfId="1" applyFont="1" applyProtection="1"/>
    <xf numFmtId="0" fontId="0" fillId="2" borderId="0" xfId="0" applyFill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 applyFill="1" applyProtection="1"/>
    <xf numFmtId="44" fontId="6" fillId="0" borderId="0" xfId="0" applyNumberFormat="1" applyFont="1" applyAlignment="1">
      <alignment horizontal="center"/>
    </xf>
    <xf numFmtId="164" fontId="0" fillId="0" borderId="0" xfId="3" applyNumberFormat="1" applyFont="1" applyFill="1" applyAlignment="1" applyProtection="1">
      <alignment horizontal="center" vertical="center"/>
    </xf>
    <xf numFmtId="44" fontId="2" fillId="0" borderId="0" xfId="0" applyNumberFormat="1" applyFont="1"/>
    <xf numFmtId="0" fontId="2" fillId="0" borderId="0" xfId="0" applyFont="1" applyAlignment="1">
      <alignment horizontal="center"/>
    </xf>
    <xf numFmtId="44" fontId="6" fillId="0" borderId="0" xfId="0" applyNumberFormat="1" applyFont="1"/>
    <xf numFmtId="44" fontId="3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/>
    </xf>
    <xf numFmtId="0" fontId="5" fillId="0" borderId="0" xfId="0" applyFont="1"/>
    <xf numFmtId="10" fontId="0" fillId="0" borderId="0" xfId="2" applyNumberFormat="1" applyFont="1" applyFill="1" applyAlignment="1" applyProtection="1">
      <alignment horizontal="center"/>
    </xf>
    <xf numFmtId="44" fontId="2" fillId="3" borderId="0" xfId="0" applyNumberFormat="1" applyFont="1" applyFill="1" applyAlignment="1">
      <alignment horizontal="center"/>
    </xf>
    <xf numFmtId="10" fontId="0" fillId="0" borderId="0" xfId="2" applyNumberFormat="1" applyFont="1" applyProtection="1"/>
    <xf numFmtId="10" fontId="1" fillId="0" borderId="0" xfId="2" applyNumberFormat="1" applyFont="1" applyFill="1" applyBorder="1" applyAlignment="1" applyProtection="1">
      <alignment horizontal="center"/>
    </xf>
    <xf numFmtId="10" fontId="1" fillId="0" borderId="0" xfId="2" applyNumberFormat="1" applyFont="1" applyFill="1" applyAlignment="1" applyProtection="1">
      <alignment horizontal="center"/>
    </xf>
    <xf numFmtId="44" fontId="0" fillId="0" borderId="0" xfId="2" applyNumberFormat="1" applyFont="1" applyProtection="1"/>
    <xf numFmtId="44" fontId="0" fillId="4" borderId="0" xfId="0" applyNumberFormat="1" applyFill="1"/>
    <xf numFmtId="0" fontId="0" fillId="4" borderId="0" xfId="0" applyFill="1"/>
    <xf numFmtId="0" fontId="4" fillId="0" borderId="0" xfId="0" applyFont="1" applyAlignment="1">
      <alignment horizontal="center" vertical="center"/>
    </xf>
    <xf numFmtId="44" fontId="8" fillId="0" borderId="0" xfId="1" applyFont="1" applyFill="1" applyAlignment="1" applyProtection="1">
      <alignment horizontal="center" vertical="center"/>
    </xf>
    <xf numFmtId="10" fontId="8" fillId="0" borderId="0" xfId="2" applyNumberFormat="1" applyFont="1" applyFill="1" applyAlignment="1" applyProtection="1">
      <alignment horizontal="center"/>
    </xf>
    <xf numFmtId="164" fontId="2" fillId="0" borderId="0" xfId="3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44" fontId="2" fillId="3" borderId="0" xfId="1" applyFont="1" applyFill="1" applyProtection="1"/>
    <xf numFmtId="0" fontId="0" fillId="6" borderId="0" xfId="0" applyFill="1" applyAlignment="1" applyProtection="1">
      <alignment horizontal="center" vertical="center"/>
      <protection locked="0"/>
    </xf>
    <xf numFmtId="44" fontId="0" fillId="6" borderId="0" xfId="1" applyFont="1" applyFill="1" applyProtection="1">
      <protection locked="0"/>
    </xf>
    <xf numFmtId="164" fontId="0" fillId="6" borderId="0" xfId="3" applyNumberFormat="1" applyFont="1" applyFill="1" applyAlignment="1" applyProtection="1">
      <alignment horizontal="center" vertical="center"/>
      <protection locked="0"/>
    </xf>
    <xf numFmtId="14" fontId="0" fillId="6" borderId="0" xfId="0" applyNumberFormat="1" applyFill="1" applyAlignment="1" applyProtection="1">
      <alignment horizontal="center"/>
      <protection locked="0"/>
    </xf>
    <xf numFmtId="10" fontId="0" fillId="0" borderId="0" xfId="2" applyNumberFormat="1" applyFont="1" applyFill="1" applyProtection="1"/>
    <xf numFmtId="10" fontId="0" fillId="0" borderId="0" xfId="2" applyNumberFormat="1" applyFont="1" applyFill="1" applyAlignment="1" applyProtection="1">
      <alignment vertical="center"/>
    </xf>
    <xf numFmtId="10" fontId="8" fillId="0" borderId="0" xfId="2" applyNumberFormat="1" applyFont="1" applyFill="1" applyProtection="1"/>
    <xf numFmtId="10" fontId="9" fillId="0" borderId="0" xfId="2" applyNumberFormat="1" applyFont="1" applyFill="1" applyAlignment="1" applyProtection="1">
      <alignment horizontal="center" vertical="center"/>
    </xf>
    <xf numFmtId="44" fontId="0" fillId="2" borderId="0" xfId="1" applyFont="1" applyFill="1" applyProtection="1"/>
    <xf numFmtId="44" fontId="1" fillId="2" borderId="0" xfId="1" applyFont="1" applyFill="1" applyAlignment="1" applyProtection="1">
      <alignment horizontal="center"/>
    </xf>
    <xf numFmtId="0" fontId="10" fillId="0" borderId="0" xfId="0" applyFont="1"/>
    <xf numFmtId="14" fontId="4" fillId="0" borderId="0" xfId="0" applyNumberFormat="1" applyFont="1" applyAlignment="1">
      <alignment horizontal="center" vertical="center"/>
    </xf>
    <xf numFmtId="0" fontId="0" fillId="9" borderId="0" xfId="0" applyFill="1"/>
    <xf numFmtId="44" fontId="0" fillId="9" borderId="0" xfId="0" applyNumberFormat="1" applyFill="1"/>
    <xf numFmtId="0" fontId="0" fillId="9" borderId="0" xfId="0" applyFill="1" applyAlignment="1">
      <alignment horizontal="center"/>
    </xf>
    <xf numFmtId="10" fontId="0" fillId="9" borderId="0" xfId="2" applyNumberFormat="1" applyFont="1" applyFill="1" applyAlignment="1" applyProtection="1">
      <alignment horizontal="center"/>
    </xf>
    <xf numFmtId="10" fontId="0" fillId="9" borderId="0" xfId="2" applyNumberFormat="1" applyFont="1" applyFill="1" applyProtection="1"/>
    <xf numFmtId="0" fontId="0" fillId="8" borderId="0" xfId="0" applyFill="1"/>
    <xf numFmtId="44" fontId="0" fillId="8" borderId="0" xfId="0" applyNumberFormat="1" applyFill="1"/>
    <xf numFmtId="10" fontId="2" fillId="4" borderId="0" xfId="2" applyNumberFormat="1" applyFont="1" applyFill="1" applyAlignment="1" applyProtection="1">
      <alignment horizontal="center"/>
    </xf>
    <xf numFmtId="0" fontId="2" fillId="0" borderId="0" xfId="0" applyFont="1"/>
    <xf numFmtId="0" fontId="2" fillId="10" borderId="0" xfId="0" applyFont="1" applyFill="1" applyAlignment="1">
      <alignment horizontal="center"/>
    </xf>
    <xf numFmtId="44" fontId="2" fillId="10" borderId="0" xfId="0" applyNumberFormat="1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44" fontId="2" fillId="13" borderId="0" xfId="0" applyNumberFormat="1" applyFont="1" applyFill="1"/>
    <xf numFmtId="0" fontId="0" fillId="8" borderId="0" xfId="0" applyFill="1" applyAlignment="1">
      <alignment horizontal="center"/>
    </xf>
    <xf numFmtId="10" fontId="0" fillId="8" borderId="0" xfId="2" applyNumberFormat="1" applyFont="1" applyFill="1" applyProtection="1"/>
    <xf numFmtId="44" fontId="0" fillId="4" borderId="0" xfId="0" applyNumberFormat="1" applyFill="1" applyAlignment="1">
      <alignment vertical="center"/>
    </xf>
    <xf numFmtId="0" fontId="13" fillId="7" borderId="0" xfId="0" applyFont="1" applyFill="1" applyAlignment="1">
      <alignment horizontal="center"/>
    </xf>
    <xf numFmtId="0" fontId="13" fillId="7" borderId="0" xfId="0" applyFont="1" applyFill="1" applyAlignment="1">
      <alignment horizontal="center" vertical="center"/>
    </xf>
    <xf numFmtId="0" fontId="15" fillId="12" borderId="5" xfId="0" applyFont="1" applyFill="1" applyBorder="1" applyAlignment="1">
      <alignment horizontal="center"/>
    </xf>
    <xf numFmtId="44" fontId="15" fillId="12" borderId="5" xfId="0" applyNumberFormat="1" applyFont="1" applyFill="1" applyBorder="1"/>
    <xf numFmtId="0" fontId="15" fillId="0" borderId="5" xfId="0" applyFont="1" applyBorder="1" applyAlignment="1">
      <alignment horizontal="center"/>
    </xf>
    <xf numFmtId="44" fontId="15" fillId="0" borderId="5" xfId="1" applyFont="1" applyBorder="1" applyAlignment="1" applyProtection="1">
      <alignment horizontal="center" vertical="center"/>
    </xf>
    <xf numFmtId="44" fontId="15" fillId="0" borderId="5" xfId="1" applyFont="1" applyBorder="1" applyProtection="1"/>
    <xf numFmtId="44" fontId="15" fillId="12" borderId="5" xfId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44" fontId="15" fillId="0" borderId="0" xfId="0" applyNumberFormat="1" applyFont="1" applyAlignment="1">
      <alignment horizontal="center" vertical="center"/>
    </xf>
    <xf numFmtId="44" fontId="15" fillId="0" borderId="0" xfId="1" applyFont="1" applyFill="1" applyBorder="1" applyProtection="1"/>
    <xf numFmtId="0" fontId="5" fillId="3" borderId="0" xfId="0" applyFont="1" applyFill="1" applyAlignment="1">
      <alignment horizontal="center" vertical="center"/>
    </xf>
    <xf numFmtId="44" fontId="5" fillId="6" borderId="0" xfId="1" applyFont="1" applyFill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/>
    </xf>
    <xf numFmtId="44" fontId="15" fillId="0" borderId="6" xfId="1" applyFont="1" applyBorder="1" applyProtection="1"/>
    <xf numFmtId="44" fontId="15" fillId="5" borderId="6" xfId="0" applyNumberFormat="1" applyFont="1" applyFill="1" applyBorder="1"/>
    <xf numFmtId="0" fontId="15" fillId="0" borderId="7" xfId="0" applyFont="1" applyBorder="1" applyAlignment="1">
      <alignment horizontal="center"/>
    </xf>
    <xf numFmtId="44" fontId="15" fillId="0" borderId="7" xfId="0" applyNumberFormat="1" applyFont="1" applyBorder="1" applyAlignment="1">
      <alignment horizontal="center" vertical="center"/>
    </xf>
    <xf numFmtId="44" fontId="15" fillId="0" borderId="7" xfId="1" applyFont="1" applyBorder="1" applyProtection="1"/>
    <xf numFmtId="44" fontId="15" fillId="0" borderId="7" xfId="0" applyNumberFormat="1" applyFont="1" applyBorder="1"/>
    <xf numFmtId="0" fontId="15" fillId="5" borderId="8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 vertical="center"/>
    </xf>
    <xf numFmtId="44" fontId="7" fillId="5" borderId="9" xfId="0" applyNumberFormat="1" applyFont="1" applyFill="1" applyBorder="1"/>
    <xf numFmtId="44" fontId="15" fillId="5" borderId="10" xfId="0" applyNumberFormat="1" applyFont="1" applyFill="1" applyBorder="1"/>
    <xf numFmtId="44" fontId="15" fillId="0" borderId="6" xfId="1" applyFont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44" fontId="16" fillId="0" borderId="0" xfId="1" applyFont="1" applyFill="1" applyProtection="1"/>
    <xf numFmtId="0" fontId="18" fillId="0" borderId="0" xfId="0" applyFont="1" applyAlignment="1">
      <alignment horizontal="left" vertical="center" indent="5"/>
    </xf>
    <xf numFmtId="0" fontId="20" fillId="0" borderId="0" xfId="0" applyFont="1"/>
    <xf numFmtId="0" fontId="21" fillId="0" borderId="0" xfId="4" applyFont="1"/>
    <xf numFmtId="0" fontId="22" fillId="0" borderId="0" xfId="0" applyFont="1"/>
    <xf numFmtId="0" fontId="24" fillId="0" borderId="0" xfId="0" applyFont="1"/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0" fillId="7" borderId="0" xfId="0" applyFont="1" applyFill="1" applyAlignment="1">
      <alignment horizontal="center"/>
    </xf>
    <xf numFmtId="44" fontId="0" fillId="4" borderId="0" xfId="1" applyFont="1" applyFill="1" applyAlignment="1" applyProtection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44" fontId="2" fillId="4" borderId="0" xfId="0" applyNumberFormat="1" applyFont="1" applyFill="1" applyAlignment="1">
      <alignment horizontal="center" vertical="center"/>
    </xf>
    <xf numFmtId="0" fontId="10" fillId="7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44" fontId="11" fillId="8" borderId="0" xfId="0" applyNumberFormat="1" applyFont="1" applyFill="1" applyAlignment="1">
      <alignment horizontal="center" vertical="center" wrapText="1"/>
    </xf>
    <xf numFmtId="0" fontId="0" fillId="9" borderId="0" xfId="0" applyFill="1" applyAlignment="1">
      <alignment horizontal="center" wrapText="1"/>
    </xf>
    <xf numFmtId="44" fontId="0" fillId="9" borderId="0" xfId="0" applyNumberForma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14" fillId="7" borderId="0" xfId="0" applyFont="1" applyFill="1" applyAlignment="1">
      <alignment horizontal="center"/>
    </xf>
    <xf numFmtId="0" fontId="0" fillId="4" borderId="0" xfId="0" applyFill="1" applyAlignment="1">
      <alignment horizontal="center" vertical="center" wrapText="1"/>
    </xf>
    <xf numFmtId="44" fontId="0" fillId="4" borderId="0" xfId="0" applyNumberFormat="1" applyFill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</cellXfs>
  <cellStyles count="5">
    <cellStyle name="Hiperlink" xfId="4" builtinId="8"/>
    <cellStyle name="Moeda" xfId="1" builtinId="4"/>
    <cellStyle name="Normal" xfId="0" builtinId="0"/>
    <cellStyle name="Porcentagem" xfId="2" builtinId="5"/>
    <cellStyle name="Vírgula" xfId="3" builtinId="3"/>
  </cellStyles>
  <dxfs count="7">
    <dxf>
      <font>
        <color theme="4" tint="-0.24994659260841701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9526</xdr:rowOff>
    </xdr:from>
    <xdr:to>
      <xdr:col>12</xdr:col>
      <xdr:colOff>322259</xdr:colOff>
      <xdr:row>15</xdr:row>
      <xdr:rowOff>55246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A20C681-91C4-F069-45D1-1C6F94077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190501"/>
          <a:ext cx="6283004" cy="25908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17</xdr:col>
      <xdr:colOff>393015</xdr:colOff>
      <xdr:row>0</xdr:row>
      <xdr:rowOff>162149</xdr:rowOff>
    </xdr:from>
    <xdr:to>
      <xdr:col>20</xdr:col>
      <xdr:colOff>1342409</xdr:colOff>
      <xdr:row>11</xdr:row>
      <xdr:rowOff>91440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5AFBD6F-3851-3337-E0D4-1A5AD26F7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6215" y="162149"/>
          <a:ext cx="2778194" cy="19200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470534</xdr:colOff>
      <xdr:row>4</xdr:row>
      <xdr:rowOff>116205</xdr:rowOff>
    </xdr:from>
    <xdr:to>
      <xdr:col>17</xdr:col>
      <xdr:colOff>145245</xdr:colOff>
      <xdr:row>15</xdr:row>
      <xdr:rowOff>59055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590110D-6C4D-5F86-8D95-C00F70EA4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5734" y="840105"/>
          <a:ext cx="2722711" cy="19335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40005</xdr:colOff>
      <xdr:row>16</xdr:row>
      <xdr:rowOff>72390</xdr:rowOff>
    </xdr:from>
    <xdr:to>
      <xdr:col>11</xdr:col>
      <xdr:colOff>55876</xdr:colOff>
      <xdr:row>29</xdr:row>
      <xdr:rowOff>255411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2D7F49F-164C-4392-21B2-4D1B3457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805" y="2967990"/>
          <a:ext cx="4892671" cy="380252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20</xdr:col>
      <xdr:colOff>1504950</xdr:colOff>
      <xdr:row>0</xdr:row>
      <xdr:rowOff>154502</xdr:rowOff>
    </xdr:from>
    <xdr:to>
      <xdr:col>25</xdr:col>
      <xdr:colOff>16360</xdr:colOff>
      <xdr:row>19</xdr:row>
      <xdr:rowOff>96669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C1182FA-2315-7050-BF9A-B6DC39F5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96950" y="154502"/>
          <a:ext cx="5714215" cy="33806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495300</xdr:colOff>
      <xdr:row>20</xdr:row>
      <xdr:rowOff>74295</xdr:rowOff>
    </xdr:from>
    <xdr:to>
      <xdr:col>20</xdr:col>
      <xdr:colOff>1221320</xdr:colOff>
      <xdr:row>28</xdr:row>
      <xdr:rowOff>321945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45C9E53-2C5C-0CE3-8DAD-4ECA8C90D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693795"/>
          <a:ext cx="6212420" cy="27146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799420</xdr:colOff>
      <xdr:row>7</xdr:row>
      <xdr:rowOff>83911</xdr:rowOff>
    </xdr:from>
    <xdr:to>
      <xdr:col>9</xdr:col>
      <xdr:colOff>212911</xdr:colOff>
      <xdr:row>7</xdr:row>
      <xdr:rowOff>84044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78308C21-172B-4D4A-BFA6-00E708FA3BCB}"/>
            </a:ext>
          </a:extLst>
        </xdr:cNvPr>
        <xdr:cNvCxnSpPr/>
      </xdr:nvCxnSpPr>
      <xdr:spPr>
        <a:xfrm flipH="1" flipV="1">
          <a:off x="6648891" y="1523867"/>
          <a:ext cx="1609844" cy="133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263338</xdr:colOff>
      <xdr:row>3</xdr:row>
      <xdr:rowOff>116175</xdr:rowOff>
    </xdr:from>
    <xdr:to>
      <xdr:col>7</xdr:col>
      <xdr:colOff>269014</xdr:colOff>
      <xdr:row>14</xdr:row>
      <xdr:rowOff>168088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1997F7EA-4F8C-464C-A113-E8F1C79EC349}"/>
            </a:ext>
          </a:extLst>
        </xdr:cNvPr>
        <xdr:cNvCxnSpPr/>
      </xdr:nvCxnSpPr>
      <xdr:spPr>
        <a:xfrm flipV="1">
          <a:off x="6925235" y="782925"/>
          <a:ext cx="5676" cy="216982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217214</xdr:colOff>
      <xdr:row>7</xdr:row>
      <xdr:rowOff>84872</xdr:rowOff>
    </xdr:from>
    <xdr:to>
      <xdr:col>10</xdr:col>
      <xdr:colOff>441356</xdr:colOff>
      <xdr:row>7</xdr:row>
      <xdr:rowOff>84967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76804A27-C951-4E76-8FDE-B1AD58A97567}"/>
            </a:ext>
          </a:extLst>
        </xdr:cNvPr>
        <xdr:cNvCxnSpPr/>
      </xdr:nvCxnSpPr>
      <xdr:spPr>
        <a:xfrm flipH="1">
          <a:off x="8263038" y="1524828"/>
          <a:ext cx="862877" cy="9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140074</xdr:colOff>
      <xdr:row>7</xdr:row>
      <xdr:rowOff>80596</xdr:rowOff>
    </xdr:from>
    <xdr:to>
      <xdr:col>9</xdr:col>
      <xdr:colOff>218082</xdr:colOff>
      <xdr:row>11</xdr:row>
      <xdr:rowOff>39220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CDEBD84F-065C-4A28-B9AB-52AE157ED71D}"/>
            </a:ext>
          </a:extLst>
        </xdr:cNvPr>
        <xdr:cNvCxnSpPr/>
      </xdr:nvCxnSpPr>
      <xdr:spPr>
        <a:xfrm flipH="1">
          <a:off x="7451912" y="1520552"/>
          <a:ext cx="811994" cy="73183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630147</xdr:colOff>
      <xdr:row>10</xdr:row>
      <xdr:rowOff>129724</xdr:rowOff>
    </xdr:from>
    <xdr:ext cx="466090" cy="217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D2A0D4B8-30F7-4967-A80A-A8055FCE0784}"/>
            </a:ext>
          </a:extLst>
        </xdr:cNvPr>
        <xdr:cNvSpPr txBox="1"/>
      </xdr:nvSpPr>
      <xdr:spPr>
        <a:xfrm>
          <a:off x="9314706" y="2152386"/>
          <a:ext cx="46609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/>
            <a:t>PREÇO</a:t>
          </a:r>
        </a:p>
      </xdr:txBody>
    </xdr:sp>
    <xdr:clientData/>
  </xdr:oneCellAnchor>
  <xdr:oneCellAnchor>
    <xdr:from>
      <xdr:col>6</xdr:col>
      <xdr:colOff>582877</xdr:colOff>
      <xdr:row>3</xdr:row>
      <xdr:rowOff>72004</xdr:rowOff>
    </xdr:from>
    <xdr:ext cx="471989" cy="217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657800DC-BC14-4032-BAEB-42AFD9E59152}"/>
            </a:ext>
          </a:extLst>
        </xdr:cNvPr>
        <xdr:cNvSpPr txBox="1"/>
      </xdr:nvSpPr>
      <xdr:spPr>
        <a:xfrm>
          <a:off x="6021652" y="738754"/>
          <a:ext cx="47198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/>
            <a:t>LUCRO</a:t>
          </a:r>
        </a:p>
      </xdr:txBody>
    </xdr:sp>
    <xdr:clientData/>
  </xdr:oneCellAnchor>
  <xdr:twoCellAnchor>
    <xdr:from>
      <xdr:col>9</xdr:col>
      <xdr:colOff>218514</xdr:colOff>
      <xdr:row>7</xdr:row>
      <xdr:rowOff>84045</xdr:rowOff>
    </xdr:from>
    <xdr:to>
      <xdr:col>9</xdr:col>
      <xdr:colOff>220850</xdr:colOff>
      <xdr:row>10</xdr:row>
      <xdr:rowOff>140073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4AC0DBA0-DF18-4605-B19C-4C9FD97FEC7F}"/>
            </a:ext>
          </a:extLst>
        </xdr:cNvPr>
        <xdr:cNvCxnSpPr/>
      </xdr:nvCxnSpPr>
      <xdr:spPr>
        <a:xfrm flipH="1">
          <a:off x="8264338" y="1524001"/>
          <a:ext cx="2336" cy="638734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11</xdr:row>
      <xdr:rowOff>28015</xdr:rowOff>
    </xdr:from>
    <xdr:to>
      <xdr:col>8</xdr:col>
      <xdr:colOff>151280</xdr:colOff>
      <xdr:row>13</xdr:row>
      <xdr:rowOff>56029</xdr:rowOff>
    </xdr:to>
    <xdr:cxnSp macro="">
      <xdr:nvCxnSpPr>
        <xdr:cNvPr id="15" name="Conector reto 14">
          <a:extLst>
            <a:ext uri="{FF2B5EF4-FFF2-40B4-BE49-F238E27FC236}">
              <a16:creationId xmlns:a16="http://schemas.microsoft.com/office/drawing/2014/main" id="{EBD3A5F2-2C79-4431-A150-3EB6273C22EC}"/>
            </a:ext>
          </a:extLst>
        </xdr:cNvPr>
        <xdr:cNvCxnSpPr/>
      </xdr:nvCxnSpPr>
      <xdr:spPr>
        <a:xfrm flipH="1">
          <a:off x="7042897" y="2241177"/>
          <a:ext cx="420221" cy="409014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158002</xdr:colOff>
      <xdr:row>10</xdr:row>
      <xdr:rowOff>96371</xdr:rowOff>
    </xdr:from>
    <xdr:to>
      <xdr:col>11</xdr:col>
      <xdr:colOff>212911</xdr:colOff>
      <xdr:row>10</xdr:row>
      <xdr:rowOff>100853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2D2904C9-36F8-4A61-9F81-6B062C6AA729}"/>
            </a:ext>
          </a:extLst>
        </xdr:cNvPr>
        <xdr:cNvCxnSpPr/>
      </xdr:nvCxnSpPr>
      <xdr:spPr>
        <a:xfrm>
          <a:off x="6819899" y="2119033"/>
          <a:ext cx="2800350" cy="448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309562</xdr:colOff>
      <xdr:row>10</xdr:row>
      <xdr:rowOff>142874</xdr:rowOff>
    </xdr:from>
    <xdr:to>
      <xdr:col>8</xdr:col>
      <xdr:colOff>428624</xdr:colOff>
      <xdr:row>12</xdr:row>
      <xdr:rowOff>172641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C18495C3-F795-4F99-B7C2-04BEDE6D88E3}"/>
            </a:ext>
          </a:extLst>
        </xdr:cNvPr>
        <xdr:cNvCxnSpPr/>
      </xdr:nvCxnSpPr>
      <xdr:spPr>
        <a:xfrm flipH="1" flipV="1">
          <a:off x="7620000" y="2166937"/>
          <a:ext cx="119062" cy="434579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pcoes.net.br/opcoes/bovesp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39E2-0271-4F82-921E-624DF3299D75}">
  <sheetPr>
    <tabColor theme="7" tint="-0.499984740745262"/>
  </sheetPr>
  <dimension ref="C24:X51"/>
  <sheetViews>
    <sheetView showGridLines="0" showRowColHeaders="0" tabSelected="1" topLeftCell="B1" workbookViewId="0">
      <selection activeCell="H21" sqref="H21"/>
    </sheetView>
  </sheetViews>
  <sheetFormatPr defaultRowHeight="14.4" x14ac:dyDescent="0.3"/>
  <cols>
    <col min="21" max="21" width="29.44140625" customWidth="1"/>
    <col min="23" max="23" width="9.88671875" bestFit="1" customWidth="1"/>
    <col min="24" max="24" width="47.88671875" bestFit="1" customWidth="1"/>
  </cols>
  <sheetData>
    <row r="24" spans="23:24" ht="15" thickBot="1" x14ac:dyDescent="0.35"/>
    <row r="25" spans="23:24" ht="34.200000000000003" thickBot="1" x14ac:dyDescent="0.35">
      <c r="W25" s="102" t="s">
        <v>79</v>
      </c>
      <c r="X25" s="103"/>
    </row>
    <row r="26" spans="23:24" ht="34.200000000000003" thickBot="1" x14ac:dyDescent="0.7">
      <c r="W26" s="95"/>
      <c r="X26" s="95"/>
    </row>
    <row r="27" spans="23:24" ht="33.6" x14ac:dyDescent="0.3">
      <c r="W27" s="96" t="s">
        <v>47</v>
      </c>
      <c r="X27" s="97" t="s">
        <v>48</v>
      </c>
    </row>
    <row r="28" spans="23:24" ht="33.6" x14ac:dyDescent="0.3">
      <c r="W28" s="98" t="s">
        <v>52</v>
      </c>
      <c r="X28" s="99" t="s">
        <v>49</v>
      </c>
    </row>
    <row r="29" spans="23:24" ht="33.6" x14ac:dyDescent="0.3">
      <c r="W29" s="98" t="s">
        <v>53</v>
      </c>
      <c r="X29" s="99" t="s">
        <v>50</v>
      </c>
    </row>
    <row r="30" spans="23:24" ht="34.200000000000003" thickBot="1" x14ac:dyDescent="0.35">
      <c r="W30" s="100" t="s">
        <v>54</v>
      </c>
      <c r="X30" s="101" t="s">
        <v>51</v>
      </c>
    </row>
    <row r="43" spans="3:3" ht="28.8" x14ac:dyDescent="0.3">
      <c r="C43" s="91"/>
    </row>
    <row r="44" spans="3:3" ht="28.8" x14ac:dyDescent="0.3">
      <c r="C44" s="91"/>
    </row>
    <row r="45" spans="3:3" ht="28.8" x14ac:dyDescent="0.3">
      <c r="C45" s="91"/>
    </row>
    <row r="46" spans="3:3" ht="28.8" x14ac:dyDescent="0.3">
      <c r="C46" s="91"/>
    </row>
    <row r="47" spans="3:3" ht="37.799999999999997" customHeight="1" x14ac:dyDescent="0.3">
      <c r="C47" s="91"/>
    </row>
    <row r="48" spans="3:3" ht="25.2" customHeight="1" x14ac:dyDescent="0.3">
      <c r="C48" s="91"/>
    </row>
    <row r="49" spans="3:3" ht="25.2" customHeight="1" x14ac:dyDescent="0.3">
      <c r="C49" s="91"/>
    </row>
    <row r="50" spans="3:3" ht="25.2" customHeight="1" x14ac:dyDescent="0.3">
      <c r="C50" s="91"/>
    </row>
    <row r="51" spans="3:3" ht="25.2" customHeight="1" x14ac:dyDescent="0.3"/>
  </sheetData>
  <sheetProtection sheet="1" objects="1" scenarios="1"/>
  <mergeCells count="1">
    <mergeCell ref="W25:X2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AA589-3037-41AF-A853-B52791179055}">
  <sheetPr>
    <tabColor rgb="FFFFC000"/>
  </sheetPr>
  <dimension ref="E3:E243"/>
  <sheetViews>
    <sheetView showGridLines="0" showRowColHeaders="0" topLeftCell="A26" workbookViewId="0">
      <selection activeCell="E20" sqref="E20"/>
    </sheetView>
  </sheetViews>
  <sheetFormatPr defaultRowHeight="14.4" x14ac:dyDescent="0.3"/>
  <cols>
    <col min="5" max="5" width="92.109375" customWidth="1"/>
  </cols>
  <sheetData>
    <row r="3" spans="5:5" ht="46.2" x14ac:dyDescent="0.85">
      <c r="E3" s="92" t="s">
        <v>55</v>
      </c>
    </row>
    <row r="4" spans="5:5" ht="46.2" x14ac:dyDescent="0.85">
      <c r="E4" s="92"/>
    </row>
    <row r="5" spans="5:5" ht="46.2" x14ac:dyDescent="0.85">
      <c r="E5" s="92"/>
    </row>
    <row r="6" spans="5:5" ht="46.2" x14ac:dyDescent="0.85">
      <c r="E6" s="92" t="s">
        <v>77</v>
      </c>
    </row>
    <row r="7" spans="5:5" ht="46.2" x14ac:dyDescent="0.85">
      <c r="E7" s="92"/>
    </row>
    <row r="8" spans="5:5" ht="46.2" x14ac:dyDescent="0.85">
      <c r="E8" s="92" t="s">
        <v>56</v>
      </c>
    </row>
    <row r="9" spans="5:5" ht="46.2" x14ac:dyDescent="0.85">
      <c r="E9" s="92"/>
    </row>
    <row r="10" spans="5:5" ht="46.2" x14ac:dyDescent="0.85">
      <c r="E10" s="92" t="s">
        <v>57</v>
      </c>
    </row>
    <row r="11" spans="5:5" ht="46.2" x14ac:dyDescent="0.85">
      <c r="E11" s="92"/>
    </row>
    <row r="12" spans="5:5" ht="46.2" x14ac:dyDescent="0.85">
      <c r="E12" s="92" t="s">
        <v>58</v>
      </c>
    </row>
    <row r="13" spans="5:5" ht="46.2" x14ac:dyDescent="0.85">
      <c r="E13" s="92"/>
    </row>
    <row r="14" spans="5:5" ht="46.2" x14ac:dyDescent="0.85">
      <c r="E14" s="92" t="s">
        <v>59</v>
      </c>
    </row>
    <row r="15" spans="5:5" ht="46.2" x14ac:dyDescent="0.85">
      <c r="E15" s="92"/>
    </row>
    <row r="16" spans="5:5" ht="46.2" x14ac:dyDescent="0.85">
      <c r="E16" s="92" t="s">
        <v>60</v>
      </c>
    </row>
    <row r="17" spans="5:5" ht="46.2" x14ac:dyDescent="0.85">
      <c r="E17" s="92"/>
    </row>
    <row r="18" spans="5:5" ht="46.2" x14ac:dyDescent="0.85">
      <c r="E18" s="92" t="s">
        <v>61</v>
      </c>
    </row>
    <row r="19" spans="5:5" ht="46.2" x14ac:dyDescent="0.85">
      <c r="E19" s="92"/>
    </row>
    <row r="20" spans="5:5" ht="46.2" x14ac:dyDescent="0.85">
      <c r="E20" s="93" t="s">
        <v>62</v>
      </c>
    </row>
    <row r="21" spans="5:5" ht="46.2" x14ac:dyDescent="0.85">
      <c r="E21" s="92"/>
    </row>
    <row r="22" spans="5:5" ht="46.2" x14ac:dyDescent="0.85">
      <c r="E22" s="92" t="s">
        <v>78</v>
      </c>
    </row>
    <row r="23" spans="5:5" ht="46.2" x14ac:dyDescent="0.85">
      <c r="E23" s="92"/>
    </row>
    <row r="24" spans="5:5" ht="46.2" x14ac:dyDescent="0.85">
      <c r="E24" s="92" t="s">
        <v>63</v>
      </c>
    </row>
    <row r="25" spans="5:5" ht="46.2" x14ac:dyDescent="0.85">
      <c r="E25" s="92"/>
    </row>
    <row r="26" spans="5:5" ht="46.2" x14ac:dyDescent="0.85">
      <c r="E26" s="92" t="s">
        <v>64</v>
      </c>
    </row>
    <row r="27" spans="5:5" ht="46.2" x14ac:dyDescent="0.85">
      <c r="E27" s="92"/>
    </row>
    <row r="28" spans="5:5" ht="46.2" x14ac:dyDescent="0.85">
      <c r="E28" s="92" t="s">
        <v>65</v>
      </c>
    </row>
    <row r="29" spans="5:5" ht="46.2" x14ac:dyDescent="0.85">
      <c r="E29" s="92"/>
    </row>
    <row r="30" spans="5:5" ht="46.2" x14ac:dyDescent="0.85">
      <c r="E30" s="92" t="s">
        <v>67</v>
      </c>
    </row>
    <row r="31" spans="5:5" ht="46.2" x14ac:dyDescent="0.85">
      <c r="E31" s="92"/>
    </row>
    <row r="32" spans="5:5" ht="46.2" x14ac:dyDescent="0.85">
      <c r="E32" s="92" t="s">
        <v>68</v>
      </c>
    </row>
    <row r="33" spans="5:5" ht="46.2" x14ac:dyDescent="0.85">
      <c r="E33" s="92"/>
    </row>
    <row r="34" spans="5:5" ht="46.2" x14ac:dyDescent="0.85">
      <c r="E34" s="92" t="s">
        <v>66</v>
      </c>
    </row>
    <row r="35" spans="5:5" ht="46.2" x14ac:dyDescent="0.85">
      <c r="E35" s="92"/>
    </row>
    <row r="36" spans="5:5" ht="46.2" x14ac:dyDescent="0.85">
      <c r="E36" s="92" t="s">
        <v>69</v>
      </c>
    </row>
    <row r="37" spans="5:5" ht="46.2" x14ac:dyDescent="0.85">
      <c r="E37" s="92"/>
    </row>
    <row r="38" spans="5:5" ht="46.2" x14ac:dyDescent="0.85">
      <c r="E38" s="92" t="s">
        <v>75</v>
      </c>
    </row>
    <row r="39" spans="5:5" ht="46.2" x14ac:dyDescent="0.85">
      <c r="E39" s="92"/>
    </row>
    <row r="40" spans="5:5" ht="46.2" x14ac:dyDescent="0.85">
      <c r="E40" s="92" t="s">
        <v>70</v>
      </c>
    </row>
    <row r="41" spans="5:5" ht="46.2" x14ac:dyDescent="0.85">
      <c r="E41" s="92"/>
    </row>
    <row r="42" spans="5:5" ht="46.2" x14ac:dyDescent="0.85">
      <c r="E42" s="92" t="s">
        <v>76</v>
      </c>
    </row>
    <row r="43" spans="5:5" ht="46.2" x14ac:dyDescent="0.85">
      <c r="E43" s="92"/>
    </row>
    <row r="44" spans="5:5" ht="46.2" x14ac:dyDescent="0.85">
      <c r="E44" s="92" t="s">
        <v>71</v>
      </c>
    </row>
    <row r="45" spans="5:5" ht="46.2" x14ac:dyDescent="0.85">
      <c r="E45" s="92"/>
    </row>
    <row r="46" spans="5:5" ht="46.2" x14ac:dyDescent="0.85">
      <c r="E46" s="92" t="s">
        <v>72</v>
      </c>
    </row>
    <row r="47" spans="5:5" ht="46.2" x14ac:dyDescent="0.85">
      <c r="E47" s="92"/>
    </row>
    <row r="48" spans="5:5" ht="46.2" x14ac:dyDescent="0.85">
      <c r="E48" s="92" t="s">
        <v>73</v>
      </c>
    </row>
    <row r="49" spans="5:5" ht="46.2" x14ac:dyDescent="0.85">
      <c r="E49" s="92"/>
    </row>
    <row r="50" spans="5:5" ht="46.2" x14ac:dyDescent="0.85">
      <c r="E50" s="92" t="s">
        <v>74</v>
      </c>
    </row>
    <row r="51" spans="5:5" ht="46.2" x14ac:dyDescent="0.85">
      <c r="E51" s="94"/>
    </row>
    <row r="52" spans="5:5" ht="46.2" x14ac:dyDescent="0.85">
      <c r="E52" s="94"/>
    </row>
    <row r="53" spans="5:5" ht="46.2" x14ac:dyDescent="0.85">
      <c r="E53" s="94"/>
    </row>
    <row r="54" spans="5:5" ht="46.2" x14ac:dyDescent="0.85">
      <c r="E54" s="94"/>
    </row>
    <row r="55" spans="5:5" ht="46.2" x14ac:dyDescent="0.85">
      <c r="E55" s="94"/>
    </row>
    <row r="56" spans="5:5" ht="46.2" x14ac:dyDescent="0.85">
      <c r="E56" s="94"/>
    </row>
    <row r="57" spans="5:5" ht="46.2" x14ac:dyDescent="0.85">
      <c r="E57" s="94"/>
    </row>
    <row r="58" spans="5:5" ht="46.2" x14ac:dyDescent="0.85">
      <c r="E58" s="94"/>
    </row>
    <row r="59" spans="5:5" ht="46.2" x14ac:dyDescent="0.85">
      <c r="E59" s="94"/>
    </row>
    <row r="60" spans="5:5" ht="46.2" x14ac:dyDescent="0.85">
      <c r="E60" s="94"/>
    </row>
    <row r="61" spans="5:5" ht="46.2" x14ac:dyDescent="0.85">
      <c r="E61" s="94"/>
    </row>
    <row r="62" spans="5:5" ht="46.2" x14ac:dyDescent="0.85">
      <c r="E62" s="94"/>
    </row>
    <row r="63" spans="5:5" ht="46.2" x14ac:dyDescent="0.85">
      <c r="E63" s="94"/>
    </row>
    <row r="64" spans="5:5" ht="46.2" x14ac:dyDescent="0.85">
      <c r="E64" s="94"/>
    </row>
    <row r="65" spans="5:5" ht="46.2" x14ac:dyDescent="0.85">
      <c r="E65" s="94"/>
    </row>
    <row r="66" spans="5:5" ht="46.2" x14ac:dyDescent="0.85">
      <c r="E66" s="94"/>
    </row>
    <row r="67" spans="5:5" ht="46.2" x14ac:dyDescent="0.85">
      <c r="E67" s="94"/>
    </row>
    <row r="68" spans="5:5" ht="46.2" x14ac:dyDescent="0.85">
      <c r="E68" s="94"/>
    </row>
    <row r="69" spans="5:5" ht="46.2" x14ac:dyDescent="0.85">
      <c r="E69" s="94"/>
    </row>
    <row r="70" spans="5:5" ht="46.2" x14ac:dyDescent="0.85">
      <c r="E70" s="94"/>
    </row>
    <row r="71" spans="5:5" ht="46.2" x14ac:dyDescent="0.85">
      <c r="E71" s="94"/>
    </row>
    <row r="72" spans="5:5" ht="46.2" x14ac:dyDescent="0.85">
      <c r="E72" s="94"/>
    </row>
    <row r="73" spans="5:5" ht="46.2" x14ac:dyDescent="0.85">
      <c r="E73" s="94"/>
    </row>
    <row r="74" spans="5:5" ht="46.2" x14ac:dyDescent="0.85">
      <c r="E74" s="94"/>
    </row>
    <row r="75" spans="5:5" ht="46.2" x14ac:dyDescent="0.85">
      <c r="E75" s="94"/>
    </row>
    <row r="76" spans="5:5" ht="46.2" x14ac:dyDescent="0.85">
      <c r="E76" s="94"/>
    </row>
    <row r="77" spans="5:5" ht="46.2" x14ac:dyDescent="0.85">
      <c r="E77" s="94"/>
    </row>
    <row r="78" spans="5:5" ht="46.2" x14ac:dyDescent="0.85">
      <c r="E78" s="94"/>
    </row>
    <row r="79" spans="5:5" ht="46.2" x14ac:dyDescent="0.85">
      <c r="E79" s="94"/>
    </row>
    <row r="80" spans="5:5" ht="46.2" x14ac:dyDescent="0.85">
      <c r="E80" s="94"/>
    </row>
    <row r="81" spans="5:5" ht="46.2" x14ac:dyDescent="0.85">
      <c r="E81" s="94"/>
    </row>
    <row r="82" spans="5:5" ht="46.2" x14ac:dyDescent="0.85">
      <c r="E82" s="94"/>
    </row>
    <row r="83" spans="5:5" ht="46.2" x14ac:dyDescent="0.85">
      <c r="E83" s="94"/>
    </row>
    <row r="84" spans="5:5" ht="46.2" x14ac:dyDescent="0.85">
      <c r="E84" s="94"/>
    </row>
    <row r="85" spans="5:5" ht="46.2" x14ac:dyDescent="0.85">
      <c r="E85" s="94"/>
    </row>
    <row r="86" spans="5:5" ht="46.2" x14ac:dyDescent="0.85">
      <c r="E86" s="94"/>
    </row>
    <row r="87" spans="5:5" ht="46.2" x14ac:dyDescent="0.85">
      <c r="E87" s="94"/>
    </row>
    <row r="88" spans="5:5" ht="46.2" x14ac:dyDescent="0.85">
      <c r="E88" s="94"/>
    </row>
    <row r="89" spans="5:5" ht="46.2" x14ac:dyDescent="0.85">
      <c r="E89" s="94"/>
    </row>
    <row r="90" spans="5:5" ht="46.2" x14ac:dyDescent="0.85">
      <c r="E90" s="94"/>
    </row>
    <row r="91" spans="5:5" ht="46.2" x14ac:dyDescent="0.85">
      <c r="E91" s="94"/>
    </row>
    <row r="92" spans="5:5" ht="46.2" x14ac:dyDescent="0.85">
      <c r="E92" s="94"/>
    </row>
    <row r="93" spans="5:5" ht="46.2" x14ac:dyDescent="0.85">
      <c r="E93" s="94"/>
    </row>
    <row r="94" spans="5:5" ht="46.2" x14ac:dyDescent="0.85">
      <c r="E94" s="94"/>
    </row>
    <row r="95" spans="5:5" ht="46.2" x14ac:dyDescent="0.85">
      <c r="E95" s="94"/>
    </row>
    <row r="96" spans="5:5" ht="46.2" x14ac:dyDescent="0.85">
      <c r="E96" s="94"/>
    </row>
    <row r="97" spans="5:5" ht="46.2" x14ac:dyDescent="0.85">
      <c r="E97" s="94"/>
    </row>
    <row r="98" spans="5:5" ht="46.2" x14ac:dyDescent="0.85">
      <c r="E98" s="94"/>
    </row>
    <row r="99" spans="5:5" ht="46.2" x14ac:dyDescent="0.85">
      <c r="E99" s="94"/>
    </row>
    <row r="100" spans="5:5" ht="46.2" x14ac:dyDescent="0.85">
      <c r="E100" s="94"/>
    </row>
    <row r="101" spans="5:5" ht="46.2" x14ac:dyDescent="0.85">
      <c r="E101" s="94"/>
    </row>
    <row r="102" spans="5:5" ht="46.2" x14ac:dyDescent="0.85">
      <c r="E102" s="94"/>
    </row>
    <row r="103" spans="5:5" ht="46.2" x14ac:dyDescent="0.85">
      <c r="E103" s="94"/>
    </row>
    <row r="104" spans="5:5" ht="46.2" x14ac:dyDescent="0.85">
      <c r="E104" s="94"/>
    </row>
    <row r="105" spans="5:5" ht="46.2" x14ac:dyDescent="0.85">
      <c r="E105" s="94"/>
    </row>
    <row r="106" spans="5:5" ht="46.2" x14ac:dyDescent="0.85">
      <c r="E106" s="94"/>
    </row>
    <row r="107" spans="5:5" ht="46.2" x14ac:dyDescent="0.85">
      <c r="E107" s="94"/>
    </row>
    <row r="108" spans="5:5" ht="46.2" x14ac:dyDescent="0.85">
      <c r="E108" s="94"/>
    </row>
    <row r="109" spans="5:5" ht="46.2" x14ac:dyDescent="0.85">
      <c r="E109" s="94"/>
    </row>
    <row r="110" spans="5:5" ht="46.2" x14ac:dyDescent="0.85">
      <c r="E110" s="94"/>
    </row>
    <row r="111" spans="5:5" ht="46.2" x14ac:dyDescent="0.85">
      <c r="E111" s="94"/>
    </row>
    <row r="112" spans="5:5" ht="46.2" x14ac:dyDescent="0.85">
      <c r="E112" s="94"/>
    </row>
    <row r="113" spans="5:5" ht="46.2" x14ac:dyDescent="0.85">
      <c r="E113" s="94"/>
    </row>
    <row r="114" spans="5:5" ht="46.2" x14ac:dyDescent="0.85">
      <c r="E114" s="94"/>
    </row>
    <row r="115" spans="5:5" ht="46.2" x14ac:dyDescent="0.85">
      <c r="E115" s="94"/>
    </row>
    <row r="116" spans="5:5" ht="46.2" x14ac:dyDescent="0.85">
      <c r="E116" s="94"/>
    </row>
    <row r="117" spans="5:5" ht="46.2" x14ac:dyDescent="0.85">
      <c r="E117" s="94"/>
    </row>
    <row r="118" spans="5:5" ht="46.2" x14ac:dyDescent="0.85">
      <c r="E118" s="94"/>
    </row>
    <row r="119" spans="5:5" ht="46.2" x14ac:dyDescent="0.85">
      <c r="E119" s="94"/>
    </row>
    <row r="120" spans="5:5" ht="46.2" x14ac:dyDescent="0.85">
      <c r="E120" s="94"/>
    </row>
    <row r="121" spans="5:5" ht="46.2" x14ac:dyDescent="0.85">
      <c r="E121" s="94"/>
    </row>
    <row r="122" spans="5:5" ht="46.2" x14ac:dyDescent="0.85">
      <c r="E122" s="94"/>
    </row>
    <row r="123" spans="5:5" ht="46.2" x14ac:dyDescent="0.85">
      <c r="E123" s="94"/>
    </row>
    <row r="124" spans="5:5" ht="46.2" x14ac:dyDescent="0.85">
      <c r="E124" s="94"/>
    </row>
    <row r="125" spans="5:5" ht="46.2" x14ac:dyDescent="0.85">
      <c r="E125" s="94"/>
    </row>
    <row r="126" spans="5:5" ht="46.2" x14ac:dyDescent="0.85">
      <c r="E126" s="94"/>
    </row>
    <row r="127" spans="5:5" ht="46.2" x14ac:dyDescent="0.85">
      <c r="E127" s="94"/>
    </row>
    <row r="128" spans="5:5" ht="46.2" x14ac:dyDescent="0.85">
      <c r="E128" s="94"/>
    </row>
    <row r="129" spans="5:5" ht="46.2" x14ac:dyDescent="0.85">
      <c r="E129" s="94"/>
    </row>
    <row r="130" spans="5:5" ht="46.2" x14ac:dyDescent="0.85">
      <c r="E130" s="94"/>
    </row>
    <row r="131" spans="5:5" ht="46.2" x14ac:dyDescent="0.85">
      <c r="E131" s="94"/>
    </row>
    <row r="132" spans="5:5" ht="46.2" x14ac:dyDescent="0.85">
      <c r="E132" s="94"/>
    </row>
    <row r="133" spans="5:5" ht="46.2" x14ac:dyDescent="0.85">
      <c r="E133" s="94"/>
    </row>
    <row r="134" spans="5:5" ht="46.2" x14ac:dyDescent="0.85">
      <c r="E134" s="94"/>
    </row>
    <row r="135" spans="5:5" ht="46.2" x14ac:dyDescent="0.85">
      <c r="E135" s="94"/>
    </row>
    <row r="136" spans="5:5" ht="46.2" x14ac:dyDescent="0.85">
      <c r="E136" s="94"/>
    </row>
    <row r="137" spans="5:5" ht="46.2" x14ac:dyDescent="0.85">
      <c r="E137" s="94"/>
    </row>
    <row r="138" spans="5:5" ht="46.2" x14ac:dyDescent="0.85">
      <c r="E138" s="94"/>
    </row>
    <row r="139" spans="5:5" ht="46.2" x14ac:dyDescent="0.85">
      <c r="E139" s="94"/>
    </row>
    <row r="140" spans="5:5" ht="46.2" x14ac:dyDescent="0.85">
      <c r="E140" s="94"/>
    </row>
    <row r="141" spans="5:5" ht="46.2" x14ac:dyDescent="0.85">
      <c r="E141" s="94"/>
    </row>
    <row r="142" spans="5:5" ht="46.2" x14ac:dyDescent="0.85">
      <c r="E142" s="94"/>
    </row>
    <row r="143" spans="5:5" ht="46.2" x14ac:dyDescent="0.85">
      <c r="E143" s="94"/>
    </row>
    <row r="144" spans="5:5" ht="46.2" x14ac:dyDescent="0.85">
      <c r="E144" s="94"/>
    </row>
    <row r="145" spans="5:5" ht="46.2" x14ac:dyDescent="0.85">
      <c r="E145" s="94"/>
    </row>
    <row r="146" spans="5:5" ht="46.2" x14ac:dyDescent="0.85">
      <c r="E146" s="94"/>
    </row>
    <row r="147" spans="5:5" ht="46.2" x14ac:dyDescent="0.85">
      <c r="E147" s="94"/>
    </row>
    <row r="148" spans="5:5" ht="46.2" x14ac:dyDescent="0.85">
      <c r="E148" s="94"/>
    </row>
    <row r="149" spans="5:5" ht="46.2" x14ac:dyDescent="0.85">
      <c r="E149" s="94"/>
    </row>
    <row r="150" spans="5:5" ht="46.2" x14ac:dyDescent="0.85">
      <c r="E150" s="94"/>
    </row>
    <row r="151" spans="5:5" ht="46.2" x14ac:dyDescent="0.85">
      <c r="E151" s="94"/>
    </row>
    <row r="152" spans="5:5" ht="46.2" x14ac:dyDescent="0.85">
      <c r="E152" s="94"/>
    </row>
    <row r="153" spans="5:5" ht="46.2" x14ac:dyDescent="0.85">
      <c r="E153" s="94"/>
    </row>
    <row r="154" spans="5:5" ht="46.2" x14ac:dyDescent="0.85">
      <c r="E154" s="94"/>
    </row>
    <row r="155" spans="5:5" ht="46.2" x14ac:dyDescent="0.85">
      <c r="E155" s="94"/>
    </row>
    <row r="156" spans="5:5" ht="46.2" x14ac:dyDescent="0.85">
      <c r="E156" s="94"/>
    </row>
    <row r="157" spans="5:5" ht="46.2" x14ac:dyDescent="0.85">
      <c r="E157" s="94"/>
    </row>
    <row r="158" spans="5:5" ht="46.2" x14ac:dyDescent="0.85">
      <c r="E158" s="94"/>
    </row>
    <row r="159" spans="5:5" ht="46.2" x14ac:dyDescent="0.85">
      <c r="E159" s="94"/>
    </row>
    <row r="160" spans="5:5" ht="46.2" x14ac:dyDescent="0.85">
      <c r="E160" s="94"/>
    </row>
    <row r="161" spans="5:5" ht="46.2" x14ac:dyDescent="0.85">
      <c r="E161" s="94"/>
    </row>
    <row r="162" spans="5:5" ht="46.2" x14ac:dyDescent="0.85">
      <c r="E162" s="94"/>
    </row>
    <row r="163" spans="5:5" ht="46.2" x14ac:dyDescent="0.85">
      <c r="E163" s="94"/>
    </row>
    <row r="164" spans="5:5" ht="46.2" x14ac:dyDescent="0.85">
      <c r="E164" s="94"/>
    </row>
    <row r="165" spans="5:5" ht="46.2" x14ac:dyDescent="0.85">
      <c r="E165" s="94"/>
    </row>
    <row r="166" spans="5:5" ht="46.2" x14ac:dyDescent="0.85">
      <c r="E166" s="94"/>
    </row>
    <row r="167" spans="5:5" ht="46.2" x14ac:dyDescent="0.85">
      <c r="E167" s="94"/>
    </row>
    <row r="168" spans="5:5" ht="46.2" x14ac:dyDescent="0.85">
      <c r="E168" s="94"/>
    </row>
    <row r="169" spans="5:5" ht="46.2" x14ac:dyDescent="0.85">
      <c r="E169" s="94"/>
    </row>
    <row r="170" spans="5:5" ht="46.2" x14ac:dyDescent="0.85">
      <c r="E170" s="94"/>
    </row>
    <row r="171" spans="5:5" ht="46.2" x14ac:dyDescent="0.85">
      <c r="E171" s="94"/>
    </row>
    <row r="172" spans="5:5" ht="46.2" x14ac:dyDescent="0.85">
      <c r="E172" s="94"/>
    </row>
    <row r="173" spans="5:5" ht="46.2" x14ac:dyDescent="0.85">
      <c r="E173" s="94"/>
    </row>
    <row r="174" spans="5:5" ht="46.2" x14ac:dyDescent="0.85">
      <c r="E174" s="94"/>
    </row>
    <row r="175" spans="5:5" ht="46.2" x14ac:dyDescent="0.85">
      <c r="E175" s="94"/>
    </row>
    <row r="176" spans="5:5" ht="46.2" x14ac:dyDescent="0.85">
      <c r="E176" s="94"/>
    </row>
    <row r="177" spans="5:5" ht="46.2" x14ac:dyDescent="0.85">
      <c r="E177" s="94"/>
    </row>
    <row r="178" spans="5:5" ht="46.2" x14ac:dyDescent="0.85">
      <c r="E178" s="94"/>
    </row>
    <row r="179" spans="5:5" ht="46.2" x14ac:dyDescent="0.85">
      <c r="E179" s="94"/>
    </row>
    <row r="180" spans="5:5" ht="46.2" x14ac:dyDescent="0.85">
      <c r="E180" s="94"/>
    </row>
    <row r="181" spans="5:5" ht="46.2" x14ac:dyDescent="0.85">
      <c r="E181" s="94"/>
    </row>
    <row r="182" spans="5:5" ht="46.2" x14ac:dyDescent="0.85">
      <c r="E182" s="94"/>
    </row>
    <row r="183" spans="5:5" ht="46.2" x14ac:dyDescent="0.85">
      <c r="E183" s="94"/>
    </row>
    <row r="184" spans="5:5" ht="46.2" x14ac:dyDescent="0.85">
      <c r="E184" s="94"/>
    </row>
    <row r="185" spans="5:5" ht="46.2" x14ac:dyDescent="0.85">
      <c r="E185" s="94"/>
    </row>
    <row r="186" spans="5:5" ht="46.2" x14ac:dyDescent="0.85">
      <c r="E186" s="94"/>
    </row>
    <row r="187" spans="5:5" ht="46.2" x14ac:dyDescent="0.85">
      <c r="E187" s="94"/>
    </row>
    <row r="188" spans="5:5" ht="46.2" x14ac:dyDescent="0.85">
      <c r="E188" s="94"/>
    </row>
    <row r="189" spans="5:5" ht="46.2" x14ac:dyDescent="0.85">
      <c r="E189" s="94"/>
    </row>
    <row r="190" spans="5:5" ht="46.2" x14ac:dyDescent="0.85">
      <c r="E190" s="94"/>
    </row>
    <row r="191" spans="5:5" ht="46.2" x14ac:dyDescent="0.85">
      <c r="E191" s="94"/>
    </row>
    <row r="192" spans="5:5" ht="46.2" x14ac:dyDescent="0.85">
      <c r="E192" s="94"/>
    </row>
    <row r="193" spans="5:5" ht="46.2" x14ac:dyDescent="0.85">
      <c r="E193" s="94"/>
    </row>
    <row r="194" spans="5:5" ht="46.2" x14ac:dyDescent="0.85">
      <c r="E194" s="94"/>
    </row>
    <row r="195" spans="5:5" ht="46.2" x14ac:dyDescent="0.85">
      <c r="E195" s="94"/>
    </row>
    <row r="196" spans="5:5" ht="46.2" x14ac:dyDescent="0.85">
      <c r="E196" s="94"/>
    </row>
    <row r="197" spans="5:5" ht="46.2" x14ac:dyDescent="0.85">
      <c r="E197" s="94"/>
    </row>
    <row r="198" spans="5:5" ht="46.2" x14ac:dyDescent="0.85">
      <c r="E198" s="94"/>
    </row>
    <row r="199" spans="5:5" ht="46.2" x14ac:dyDescent="0.85">
      <c r="E199" s="94"/>
    </row>
    <row r="200" spans="5:5" ht="46.2" x14ac:dyDescent="0.85">
      <c r="E200" s="94"/>
    </row>
    <row r="201" spans="5:5" ht="46.2" x14ac:dyDescent="0.85">
      <c r="E201" s="94"/>
    </row>
    <row r="202" spans="5:5" ht="46.2" x14ac:dyDescent="0.85">
      <c r="E202" s="94"/>
    </row>
    <row r="203" spans="5:5" ht="46.2" x14ac:dyDescent="0.85">
      <c r="E203" s="94"/>
    </row>
    <row r="204" spans="5:5" ht="46.2" x14ac:dyDescent="0.85">
      <c r="E204" s="94"/>
    </row>
    <row r="205" spans="5:5" ht="46.2" x14ac:dyDescent="0.85">
      <c r="E205" s="94"/>
    </row>
    <row r="206" spans="5:5" ht="46.2" x14ac:dyDescent="0.85">
      <c r="E206" s="94"/>
    </row>
    <row r="207" spans="5:5" ht="46.2" x14ac:dyDescent="0.85">
      <c r="E207" s="94"/>
    </row>
    <row r="208" spans="5:5" ht="46.2" x14ac:dyDescent="0.85">
      <c r="E208" s="94"/>
    </row>
    <row r="209" spans="5:5" ht="46.2" x14ac:dyDescent="0.85">
      <c r="E209" s="94"/>
    </row>
    <row r="210" spans="5:5" ht="46.2" x14ac:dyDescent="0.85">
      <c r="E210" s="94"/>
    </row>
    <row r="211" spans="5:5" ht="46.2" x14ac:dyDescent="0.85">
      <c r="E211" s="94"/>
    </row>
    <row r="212" spans="5:5" ht="46.2" x14ac:dyDescent="0.85">
      <c r="E212" s="94"/>
    </row>
    <row r="213" spans="5:5" ht="46.2" x14ac:dyDescent="0.85">
      <c r="E213" s="94"/>
    </row>
    <row r="214" spans="5:5" ht="46.2" x14ac:dyDescent="0.85">
      <c r="E214" s="94"/>
    </row>
    <row r="215" spans="5:5" ht="46.2" x14ac:dyDescent="0.85">
      <c r="E215" s="94"/>
    </row>
    <row r="216" spans="5:5" ht="46.2" x14ac:dyDescent="0.85">
      <c r="E216" s="94"/>
    </row>
    <row r="217" spans="5:5" ht="46.2" x14ac:dyDescent="0.85">
      <c r="E217" s="94"/>
    </row>
    <row r="218" spans="5:5" ht="46.2" x14ac:dyDescent="0.85">
      <c r="E218" s="94"/>
    </row>
    <row r="219" spans="5:5" ht="46.2" x14ac:dyDescent="0.85">
      <c r="E219" s="94"/>
    </row>
    <row r="220" spans="5:5" ht="46.2" x14ac:dyDescent="0.85">
      <c r="E220" s="94"/>
    </row>
    <row r="221" spans="5:5" ht="46.2" x14ac:dyDescent="0.85">
      <c r="E221" s="94"/>
    </row>
    <row r="222" spans="5:5" ht="46.2" x14ac:dyDescent="0.85">
      <c r="E222" s="94"/>
    </row>
    <row r="223" spans="5:5" ht="46.2" x14ac:dyDescent="0.85">
      <c r="E223" s="94"/>
    </row>
    <row r="224" spans="5:5" ht="46.2" x14ac:dyDescent="0.85">
      <c r="E224" s="94"/>
    </row>
    <row r="225" spans="5:5" ht="46.2" x14ac:dyDescent="0.85">
      <c r="E225" s="94"/>
    </row>
    <row r="226" spans="5:5" ht="46.2" x14ac:dyDescent="0.85">
      <c r="E226" s="94"/>
    </row>
    <row r="227" spans="5:5" ht="46.2" x14ac:dyDescent="0.85">
      <c r="E227" s="94"/>
    </row>
    <row r="228" spans="5:5" ht="46.2" x14ac:dyDescent="0.85">
      <c r="E228" s="94"/>
    </row>
    <row r="229" spans="5:5" ht="46.2" x14ac:dyDescent="0.85">
      <c r="E229" s="94"/>
    </row>
    <row r="230" spans="5:5" ht="46.2" x14ac:dyDescent="0.85">
      <c r="E230" s="94"/>
    </row>
    <row r="231" spans="5:5" ht="46.2" x14ac:dyDescent="0.85">
      <c r="E231" s="94"/>
    </row>
    <row r="232" spans="5:5" ht="46.2" x14ac:dyDescent="0.85">
      <c r="E232" s="94"/>
    </row>
    <row r="233" spans="5:5" ht="46.2" x14ac:dyDescent="0.85">
      <c r="E233" s="94"/>
    </row>
    <row r="234" spans="5:5" ht="46.2" x14ac:dyDescent="0.85">
      <c r="E234" s="94"/>
    </row>
    <row r="235" spans="5:5" ht="46.2" x14ac:dyDescent="0.85">
      <c r="E235" s="94"/>
    </row>
    <row r="236" spans="5:5" ht="46.2" x14ac:dyDescent="0.85">
      <c r="E236" s="94"/>
    </row>
    <row r="237" spans="5:5" ht="46.2" x14ac:dyDescent="0.85">
      <c r="E237" s="94"/>
    </row>
    <row r="238" spans="5:5" ht="46.2" x14ac:dyDescent="0.85">
      <c r="E238" s="94"/>
    </row>
    <row r="239" spans="5:5" ht="46.2" x14ac:dyDescent="0.85">
      <c r="E239" s="94"/>
    </row>
    <row r="240" spans="5:5" ht="46.2" x14ac:dyDescent="0.85">
      <c r="E240" s="94"/>
    </row>
    <row r="241" spans="5:5" ht="46.2" x14ac:dyDescent="0.85">
      <c r="E241" s="94"/>
    </row>
    <row r="242" spans="5:5" ht="46.2" x14ac:dyDescent="0.85">
      <c r="E242" s="94"/>
    </row>
    <row r="243" spans="5:5" ht="46.2" x14ac:dyDescent="0.85">
      <c r="E243" s="94"/>
    </row>
  </sheetData>
  <sheetProtection sheet="1" objects="1" scenarios="1"/>
  <hyperlinks>
    <hyperlink ref="E20" r:id="rId1" xr:uid="{76552DA4-C602-4867-8231-7482C2BDCDED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65576-9AF1-46B0-9492-BEB50129BC11}">
  <sheetPr>
    <tabColor theme="9" tint="-0.499984740745262"/>
  </sheetPr>
  <dimension ref="A1:U49"/>
  <sheetViews>
    <sheetView showGridLines="0" showRowColHeaders="0" zoomScale="190" zoomScaleNormal="190" workbookViewId="0">
      <selection activeCell="C12" sqref="C12"/>
    </sheetView>
  </sheetViews>
  <sheetFormatPr defaultRowHeight="14.4" x14ac:dyDescent="0.3"/>
  <cols>
    <col min="1" max="1" width="4.44140625" customWidth="1"/>
    <col min="2" max="2" width="22.5546875" customWidth="1"/>
    <col min="3" max="3" width="17.109375" style="3" customWidth="1"/>
    <col min="4" max="4" width="13.33203125" bestFit="1" customWidth="1"/>
    <col min="5" max="5" width="14.5546875" bestFit="1" customWidth="1"/>
    <col min="6" max="6" width="15.6640625" customWidth="1"/>
    <col min="7" max="7" width="12.109375" bestFit="1" customWidth="1"/>
    <col min="8" max="8" width="9.6640625" bestFit="1" customWidth="1"/>
    <col min="9" max="9" width="11" bestFit="1" customWidth="1"/>
    <col min="10" max="10" width="9.88671875" bestFit="1" customWidth="1"/>
    <col min="11" max="11" width="10.88671875" bestFit="1" customWidth="1"/>
    <col min="12" max="12" width="5" customWidth="1"/>
    <col min="13" max="13" width="2.6640625" customWidth="1"/>
    <col min="14" max="14" width="26.88671875" customWidth="1"/>
    <col min="15" max="15" width="12.6640625" bestFit="1" customWidth="1"/>
    <col min="16" max="16" width="2" customWidth="1"/>
    <col min="17" max="17" width="13.6640625" bestFit="1" customWidth="1"/>
    <col min="19" max="19" width="12.109375" bestFit="1" customWidth="1"/>
    <col min="21" max="21" width="9.88671875" bestFit="1" customWidth="1"/>
  </cols>
  <sheetData>
    <row r="1" spans="1:21" ht="15" thickBot="1" x14ac:dyDescent="0.35"/>
    <row r="2" spans="1:21" ht="22.2" thickBot="1" x14ac:dyDescent="0.45">
      <c r="A2" s="4"/>
      <c r="B2" s="109" t="s">
        <v>21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42"/>
      <c r="N2" s="104" t="s">
        <v>9</v>
      </c>
      <c r="O2" s="104"/>
      <c r="Q2" s="104" t="s">
        <v>26</v>
      </c>
      <c r="R2" s="104"/>
      <c r="S2" s="104"/>
    </row>
    <row r="3" spans="1:21" x14ac:dyDescent="0.3">
      <c r="Q3" s="8"/>
    </row>
    <row r="4" spans="1:21" x14ac:dyDescent="0.3">
      <c r="C4" s="5" t="s">
        <v>8</v>
      </c>
      <c r="D4" s="5" t="s">
        <v>0</v>
      </c>
      <c r="E4" s="5" t="s">
        <v>2</v>
      </c>
      <c r="F4" s="5" t="s">
        <v>1</v>
      </c>
      <c r="I4" s="43">
        <f ca="1">TODAY()</f>
        <v>45762</v>
      </c>
      <c r="N4" s="58" t="s">
        <v>20</v>
      </c>
      <c r="O4" s="59">
        <f>J12</f>
        <v>0</v>
      </c>
      <c r="Q4" s="105" t="s">
        <v>32</v>
      </c>
      <c r="R4" s="105"/>
      <c r="S4" s="105"/>
    </row>
    <row r="5" spans="1:21" x14ac:dyDescent="0.3">
      <c r="I5" s="26">
        <f ca="1">C12-I4</f>
        <v>-45762</v>
      </c>
      <c r="N5" s="49"/>
      <c r="O5" s="49"/>
      <c r="Q5" s="105"/>
      <c r="R5" s="105"/>
      <c r="S5" s="105"/>
    </row>
    <row r="6" spans="1:21" x14ac:dyDescent="0.3">
      <c r="B6" s="57" t="s">
        <v>7</v>
      </c>
      <c r="C6" s="32"/>
      <c r="D6" s="40"/>
      <c r="E6" s="40"/>
      <c r="F6" s="33"/>
      <c r="N6" s="60" t="s">
        <v>17</v>
      </c>
      <c r="O6" s="50">
        <f>D8</f>
        <v>0</v>
      </c>
      <c r="Q6" s="105"/>
      <c r="R6" s="105"/>
      <c r="S6" s="105"/>
      <c r="U6" s="4"/>
    </row>
    <row r="7" spans="1:21" ht="15" thickBot="1" x14ac:dyDescent="0.35">
      <c r="B7" s="7"/>
      <c r="N7" s="49"/>
      <c r="O7" s="49"/>
      <c r="Q7" s="25"/>
      <c r="R7" s="25"/>
      <c r="S7" s="25"/>
    </row>
    <row r="8" spans="1:21" ht="15" thickBot="1" x14ac:dyDescent="0.35">
      <c r="B8" s="57" t="s">
        <v>13</v>
      </c>
      <c r="C8" s="32"/>
      <c r="D8" s="33"/>
      <c r="E8" s="33"/>
      <c r="F8" s="8"/>
      <c r="G8" s="1">
        <f>(D8-(F6-E8))*C10</f>
        <v>0</v>
      </c>
      <c r="H8" s="6"/>
      <c r="N8" s="60" t="s">
        <v>18</v>
      </c>
      <c r="O8" s="50">
        <f>F12</f>
        <v>0</v>
      </c>
      <c r="Q8" s="106" t="s">
        <v>27</v>
      </c>
      <c r="R8" s="106"/>
      <c r="S8" s="106"/>
    </row>
    <row r="9" spans="1:21" x14ac:dyDescent="0.3">
      <c r="B9" s="7"/>
      <c r="C9" s="89"/>
      <c r="D9" s="90"/>
      <c r="E9" s="90"/>
      <c r="F9" s="8"/>
      <c r="H9" s="6"/>
      <c r="N9" s="49"/>
      <c r="O9" s="49"/>
      <c r="Q9" s="106"/>
      <c r="R9" s="106"/>
      <c r="S9" s="106"/>
    </row>
    <row r="10" spans="1:21" ht="15" customHeight="1" x14ac:dyDescent="0.3">
      <c r="B10" s="29" t="s">
        <v>4</v>
      </c>
      <c r="C10" s="34"/>
      <c r="E10" s="15" t="s">
        <v>6</v>
      </c>
      <c r="F10" s="31">
        <f>C10*F6-(C10*E8)</f>
        <v>0</v>
      </c>
      <c r="H10" s="6"/>
      <c r="N10" s="60" t="s">
        <v>10</v>
      </c>
      <c r="O10" s="50">
        <f>O6-O8</f>
        <v>0</v>
      </c>
      <c r="Q10" s="106"/>
      <c r="R10" s="106"/>
      <c r="S10" s="106"/>
    </row>
    <row r="11" spans="1:21" ht="15" thickBot="1" x14ac:dyDescent="0.35">
      <c r="H11" s="6"/>
      <c r="N11" s="49"/>
      <c r="O11" s="49"/>
      <c r="Q11" s="106"/>
      <c r="R11" s="106"/>
      <c r="S11" s="106"/>
    </row>
    <row r="12" spans="1:21" ht="15" thickBot="1" x14ac:dyDescent="0.35">
      <c r="B12" s="29" t="s">
        <v>5</v>
      </c>
      <c r="C12" s="35"/>
      <c r="E12" s="30" t="s">
        <v>12</v>
      </c>
      <c r="F12" s="19">
        <f>F6-E8</f>
        <v>0</v>
      </c>
      <c r="H12" s="6"/>
      <c r="J12" s="2">
        <f>D8</f>
        <v>0</v>
      </c>
      <c r="N12" s="60" t="s">
        <v>19</v>
      </c>
      <c r="O12" s="61" t="e">
        <f>C18</f>
        <v>#DIV/0!</v>
      </c>
      <c r="Q12" s="24"/>
      <c r="R12" s="25"/>
      <c r="S12" s="24"/>
    </row>
    <row r="13" spans="1:21" ht="15" customHeight="1" thickBot="1" x14ac:dyDescent="0.35">
      <c r="B13" s="7"/>
      <c r="D13" s="8"/>
      <c r="E13" s="8"/>
      <c r="F13" s="8"/>
      <c r="H13" s="6"/>
      <c r="P13" s="6"/>
      <c r="Q13" s="108" t="s">
        <v>28</v>
      </c>
      <c r="R13" s="108"/>
      <c r="S13" s="108"/>
    </row>
    <row r="14" spans="1:21" ht="15" customHeight="1" thickBot="1" x14ac:dyDescent="0.35">
      <c r="B14" s="7"/>
      <c r="C14"/>
      <c r="H14" s="6"/>
      <c r="I14" s="2">
        <f>F12</f>
        <v>0</v>
      </c>
      <c r="N14" s="53" t="s">
        <v>22</v>
      </c>
      <c r="O14" s="54">
        <f>D8</f>
        <v>0</v>
      </c>
      <c r="P14" s="6"/>
      <c r="Q14" s="25"/>
      <c r="R14" s="62"/>
      <c r="S14" s="62"/>
    </row>
    <row r="15" spans="1:21" x14ac:dyDescent="0.3">
      <c r="B15" s="7"/>
      <c r="C15"/>
      <c r="G15" s="20"/>
      <c r="H15" s="6"/>
      <c r="N15" s="44"/>
      <c r="O15" s="45"/>
      <c r="P15" s="6"/>
      <c r="Q15" s="117" t="s">
        <v>29</v>
      </c>
      <c r="R15" s="117"/>
      <c r="S15" s="117"/>
    </row>
    <row r="16" spans="1:21" x14ac:dyDescent="0.3">
      <c r="C16" s="5" t="s">
        <v>16</v>
      </c>
      <c r="D16" s="41" t="s">
        <v>3</v>
      </c>
      <c r="K16" s="9"/>
      <c r="N16" s="46" t="s">
        <v>35</v>
      </c>
      <c r="O16" s="45"/>
      <c r="P16" s="4"/>
      <c r="Q16" s="117"/>
      <c r="R16" s="117"/>
      <c r="S16" s="117"/>
    </row>
    <row r="17" spans="2:19" x14ac:dyDescent="0.3">
      <c r="C17" s="8"/>
      <c r="D17" s="8"/>
      <c r="G17" s="6"/>
      <c r="H17" s="6"/>
      <c r="I17" s="6"/>
      <c r="J17" s="6"/>
      <c r="N17" s="44"/>
      <c r="O17" s="44"/>
      <c r="P17" s="6"/>
      <c r="Q17" s="62"/>
      <c r="R17" s="62"/>
      <c r="S17" s="62"/>
    </row>
    <row r="18" spans="2:19" ht="15.75" customHeight="1" x14ac:dyDescent="0.3">
      <c r="B18" s="5" t="s">
        <v>15</v>
      </c>
      <c r="C18" s="51" t="e">
        <f>G8/(F6*C10)</f>
        <v>#DIV/0!</v>
      </c>
      <c r="D18" s="51" t="e">
        <f ca="1">((1+C18)^(30/I5))-1</f>
        <v>#DIV/0!</v>
      </c>
      <c r="G18" s="23"/>
      <c r="I18" s="6"/>
      <c r="J18" s="6"/>
      <c r="N18" s="46" t="s">
        <v>23</v>
      </c>
      <c r="O18" s="45">
        <f>F6</f>
        <v>0</v>
      </c>
      <c r="P18" s="6"/>
      <c r="Q18" s="117" t="s">
        <v>30</v>
      </c>
      <c r="R18" s="117"/>
      <c r="S18" s="117"/>
    </row>
    <row r="19" spans="2:19" ht="13.5" customHeight="1" x14ac:dyDescent="0.3">
      <c r="B19" s="10"/>
      <c r="C19" s="52"/>
      <c r="D19" s="52"/>
      <c r="E19" s="12"/>
      <c r="F19" s="11"/>
      <c r="G19" s="6"/>
      <c r="I19" s="13"/>
      <c r="J19" s="6"/>
      <c r="L19" s="6"/>
      <c r="N19" s="44"/>
      <c r="O19" s="44"/>
      <c r="Q19" s="117"/>
      <c r="R19" s="117"/>
      <c r="S19" s="117"/>
    </row>
    <row r="20" spans="2:19" x14ac:dyDescent="0.3">
      <c r="B20" s="5" t="s">
        <v>14</v>
      </c>
      <c r="C20" s="51" t="e">
        <f>E8/F6</f>
        <v>#DIV/0!</v>
      </c>
      <c r="D20" s="51" t="e">
        <f ca="1">((1+C20)^(30/I5))-1</f>
        <v>#DIV/0!</v>
      </c>
      <c r="E20" s="36"/>
      <c r="G20" s="6"/>
      <c r="H20" s="14"/>
      <c r="I20" s="6"/>
      <c r="N20" s="112" t="s">
        <v>24</v>
      </c>
      <c r="O20" s="113">
        <f>E8</f>
        <v>0</v>
      </c>
      <c r="Q20" s="117"/>
      <c r="R20" s="117"/>
      <c r="S20" s="117"/>
    </row>
    <row r="21" spans="2:19" x14ac:dyDescent="0.3">
      <c r="B21" s="6"/>
      <c r="C21" s="6"/>
      <c r="D21" s="6"/>
      <c r="E21" s="15"/>
      <c r="F21" s="16"/>
      <c r="G21" s="20"/>
      <c r="I21" s="13"/>
      <c r="K21" s="6"/>
      <c r="N21" s="112"/>
      <c r="O21" s="114"/>
      <c r="Q21" s="24"/>
      <c r="R21" s="25"/>
      <c r="S21" s="25"/>
    </row>
    <row r="22" spans="2:19" x14ac:dyDescent="0.3">
      <c r="B22" s="6"/>
      <c r="C22" s="6"/>
      <c r="D22" s="6"/>
      <c r="E22" s="15"/>
      <c r="F22" s="16"/>
      <c r="K22" s="6"/>
      <c r="N22" s="44"/>
      <c r="O22" s="44"/>
      <c r="Q22" s="116" t="s">
        <v>33</v>
      </c>
      <c r="R22" s="116"/>
      <c r="S22" s="116"/>
    </row>
    <row r="23" spans="2:19" x14ac:dyDescent="0.3">
      <c r="B23" s="111" t="str">
        <f>IF((D8&gt;F6),"FINANCIAMENTO","OPERAÇÃO DE TAXA")</f>
        <v>OPERAÇÃO DE TAXA</v>
      </c>
      <c r="C23" s="111"/>
      <c r="D23" s="111"/>
      <c r="E23" s="27"/>
      <c r="F23" s="37"/>
      <c r="K23" s="6"/>
      <c r="N23" s="46" t="s">
        <v>11</v>
      </c>
      <c r="O23" s="45">
        <f>O20</f>
        <v>0</v>
      </c>
      <c r="Q23" s="116"/>
      <c r="R23" s="116"/>
      <c r="S23" s="116"/>
    </row>
    <row r="24" spans="2:19" x14ac:dyDescent="0.3">
      <c r="B24" s="111"/>
      <c r="C24" s="111"/>
      <c r="D24" s="111"/>
      <c r="E24" s="38"/>
      <c r="J24" s="17"/>
      <c r="L24" s="13"/>
      <c r="N24" s="44"/>
      <c r="O24" s="44"/>
      <c r="Q24" s="116"/>
      <c r="R24" s="116"/>
      <c r="S24" s="116"/>
    </row>
    <row r="25" spans="2:19" x14ac:dyDescent="0.3">
      <c r="B25" s="111"/>
      <c r="C25" s="111"/>
      <c r="D25" s="111"/>
      <c r="E25" s="28"/>
      <c r="F25" s="36"/>
      <c r="I25" s="7"/>
      <c r="K25" s="18"/>
      <c r="L25" s="6"/>
      <c r="M25" s="6"/>
      <c r="N25" s="47" t="s">
        <v>25</v>
      </c>
      <c r="O25" s="48" t="e">
        <f>O23/O18</f>
        <v>#DIV/0!</v>
      </c>
      <c r="Q25" s="25"/>
      <c r="R25" s="25"/>
      <c r="S25" s="25"/>
    </row>
    <row r="26" spans="2:19" x14ac:dyDescent="0.3">
      <c r="B26" s="7"/>
      <c r="C26" s="39"/>
      <c r="I26" s="3"/>
      <c r="J26" s="22"/>
      <c r="K26" s="18"/>
      <c r="Q26" s="107" t="s">
        <v>34</v>
      </c>
      <c r="R26" s="107"/>
      <c r="S26" s="107"/>
    </row>
    <row r="27" spans="2:19" ht="15" customHeight="1" x14ac:dyDescent="0.3">
      <c r="B27" s="118" t="s">
        <v>31</v>
      </c>
      <c r="C27" s="118"/>
      <c r="D27" s="118"/>
      <c r="E27" s="118"/>
      <c r="H27" s="6"/>
      <c r="I27" s="3"/>
      <c r="J27" s="22"/>
      <c r="K27" s="7"/>
      <c r="Q27" s="25"/>
      <c r="R27" s="25"/>
      <c r="S27" s="25"/>
    </row>
    <row r="28" spans="2:19" x14ac:dyDescent="0.3">
      <c r="B28" s="118"/>
      <c r="C28" s="118"/>
      <c r="D28" s="118"/>
      <c r="E28" s="118"/>
      <c r="I28" s="15"/>
      <c r="J28" s="18"/>
      <c r="K28" s="18"/>
    </row>
    <row r="29" spans="2:19" x14ac:dyDescent="0.3">
      <c r="D29" s="21"/>
      <c r="F29" s="6"/>
    </row>
    <row r="31" spans="2:19" ht="25.8" x14ac:dyDescent="0.45">
      <c r="B31" s="115" t="s">
        <v>41</v>
      </c>
      <c r="C31" s="115"/>
      <c r="D31" s="115"/>
      <c r="E31" s="115"/>
    </row>
    <row r="32" spans="2:19" x14ac:dyDescent="0.3">
      <c r="B32" s="55"/>
      <c r="C32" s="56"/>
      <c r="D32" s="55"/>
      <c r="E32" s="55"/>
    </row>
    <row r="33" spans="2:7" x14ac:dyDescent="0.3">
      <c r="B33" s="63" t="s">
        <v>36</v>
      </c>
      <c r="C33" s="64" t="s">
        <v>37</v>
      </c>
      <c r="D33" s="63" t="s">
        <v>38</v>
      </c>
      <c r="E33" s="63" t="s">
        <v>39</v>
      </c>
    </row>
    <row r="34" spans="2:7" x14ac:dyDescent="0.3">
      <c r="B34" s="55"/>
      <c r="C34" s="56"/>
      <c r="D34" s="55"/>
      <c r="E34" s="55"/>
    </row>
    <row r="35" spans="2:7" x14ac:dyDescent="0.3">
      <c r="B35" s="84"/>
      <c r="C35" s="85"/>
      <c r="D35" s="86"/>
      <c r="E35" s="87"/>
    </row>
    <row r="36" spans="2:7" x14ac:dyDescent="0.3">
      <c r="B36" s="80" t="s">
        <v>44</v>
      </c>
      <c r="C36" s="81">
        <f>F6*C10</f>
        <v>0</v>
      </c>
      <c r="D36" s="82"/>
      <c r="E36" s="83">
        <f>E35-C36+D36</f>
        <v>0</v>
      </c>
    </row>
    <row r="37" spans="2:7" x14ac:dyDescent="0.3">
      <c r="B37" s="65" t="s">
        <v>43</v>
      </c>
      <c r="C37" s="70"/>
      <c r="D37" s="66">
        <f>E8*C10</f>
        <v>0</v>
      </c>
      <c r="E37" s="66">
        <f t="shared" ref="E37:E38" si="0">E36-C37+D37</f>
        <v>0</v>
      </c>
    </row>
    <row r="38" spans="2:7" x14ac:dyDescent="0.3">
      <c r="B38" s="67" t="s">
        <v>40</v>
      </c>
      <c r="C38" s="68"/>
      <c r="D38" s="69">
        <f>D8*C10</f>
        <v>0</v>
      </c>
      <c r="E38" s="66">
        <f t="shared" si="0"/>
        <v>0</v>
      </c>
    </row>
    <row r="39" spans="2:7" x14ac:dyDescent="0.3">
      <c r="B39" s="84"/>
      <c r="C39" s="85"/>
      <c r="D39" s="86"/>
      <c r="E39" s="87"/>
      <c r="F39" s="20"/>
    </row>
    <row r="40" spans="2:7" x14ac:dyDescent="0.3">
      <c r="B40" s="71"/>
      <c r="C40" s="73"/>
      <c r="D40" s="74"/>
      <c r="E40" s="72"/>
      <c r="F40" s="20"/>
    </row>
    <row r="41" spans="2:7" ht="25.8" x14ac:dyDescent="0.45">
      <c r="B41" s="115" t="s">
        <v>45</v>
      </c>
      <c r="C41" s="115"/>
      <c r="D41" s="115"/>
      <c r="E41" s="115"/>
    </row>
    <row r="42" spans="2:7" x14ac:dyDescent="0.3">
      <c r="B42" s="55"/>
      <c r="C42" s="56"/>
      <c r="D42" s="55"/>
      <c r="E42" s="55"/>
    </row>
    <row r="43" spans="2:7" x14ac:dyDescent="0.3">
      <c r="B43" s="63" t="s">
        <v>36</v>
      </c>
      <c r="C43" s="64" t="s">
        <v>37</v>
      </c>
      <c r="D43" s="63" t="s">
        <v>38</v>
      </c>
      <c r="E43" s="63" t="s">
        <v>39</v>
      </c>
    </row>
    <row r="44" spans="2:7" x14ac:dyDescent="0.3">
      <c r="B44" s="55"/>
      <c r="C44" s="56"/>
      <c r="D44" s="55"/>
      <c r="E44" s="55"/>
    </row>
    <row r="45" spans="2:7" x14ac:dyDescent="0.3">
      <c r="B45" s="84"/>
      <c r="C45" s="85"/>
      <c r="D45" s="86"/>
      <c r="E45" s="87"/>
    </row>
    <row r="46" spans="2:7" x14ac:dyDescent="0.3">
      <c r="B46" s="80" t="s">
        <v>44</v>
      </c>
      <c r="C46" s="81">
        <f>C36</f>
        <v>0</v>
      </c>
      <c r="D46" s="82"/>
      <c r="E46" s="83">
        <f>E45-C46+D46</f>
        <v>0</v>
      </c>
    </row>
    <row r="47" spans="2:7" x14ac:dyDescent="0.3">
      <c r="B47" s="65" t="s">
        <v>43</v>
      </c>
      <c r="C47" s="70"/>
      <c r="D47" s="66">
        <f>D37</f>
        <v>0</v>
      </c>
      <c r="E47" s="66">
        <f t="shared" ref="E47:E48" si="1">E46-C47+D47</f>
        <v>0</v>
      </c>
    </row>
    <row r="48" spans="2:7" x14ac:dyDescent="0.3">
      <c r="B48" s="77" t="s">
        <v>42</v>
      </c>
      <c r="C48" s="88"/>
      <c r="D48" s="78">
        <f>G48*C10</f>
        <v>0</v>
      </c>
      <c r="E48" s="79">
        <f t="shared" si="1"/>
        <v>0</v>
      </c>
      <c r="F48" s="75" t="s">
        <v>46</v>
      </c>
      <c r="G48" s="76"/>
    </row>
    <row r="49" spans="2:5" x14ac:dyDescent="0.3">
      <c r="B49" s="84"/>
      <c r="C49" s="85"/>
      <c r="D49" s="86"/>
      <c r="E49" s="87"/>
    </row>
  </sheetData>
  <sheetProtection sheet="1" objects="1" scenarios="1"/>
  <mergeCells count="16">
    <mergeCell ref="B31:E31"/>
    <mergeCell ref="B41:E41"/>
    <mergeCell ref="Q22:S24"/>
    <mergeCell ref="Q15:S16"/>
    <mergeCell ref="Q18:S20"/>
    <mergeCell ref="B27:E28"/>
    <mergeCell ref="B2:L2"/>
    <mergeCell ref="B23:D25"/>
    <mergeCell ref="N2:O2"/>
    <mergeCell ref="N20:N21"/>
    <mergeCell ref="O20:O21"/>
    <mergeCell ref="Q2:S2"/>
    <mergeCell ref="Q4:S6"/>
    <mergeCell ref="Q8:S11"/>
    <mergeCell ref="Q26:S26"/>
    <mergeCell ref="Q13:S13"/>
  </mergeCells>
  <conditionalFormatting sqref="B23:D25">
    <cfRule type="containsText" dxfId="6" priority="9" operator="containsText" text="OPERAÇÃO DE TAXA">
      <formula>NOT(ISERROR(SEARCH("OPERAÇÃO DE TAXA",B23)))</formula>
    </cfRule>
    <cfRule type="containsText" dxfId="5" priority="11" operator="containsText" text="FINANCIAMENTO">
      <formula>NOT(ISERROR(SEARCH("FINANCIAMENTO",B23)))</formula>
    </cfRule>
  </conditionalFormatting>
  <conditionalFormatting sqref="D9">
    <cfRule type="containsText" dxfId="4" priority="10" operator="containsText" text="OPERAÇÃO DE TAXA">
      <formula>NOT(ISERROR(SEARCH("OPERAÇÃO DE TAXA",D9)))</formula>
    </cfRule>
  </conditionalFormatting>
  <conditionalFormatting sqref="E3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48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decimal" operator="lessThan" allowBlank="1" showInputMessage="1" showErrorMessage="1" sqref="G48" xr:uid="{05169A7B-0D43-490D-B40A-DD51ECCCE3C9}">
      <formula1>D8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AVISOS</vt:lpstr>
      <vt:lpstr>Operando Lçto Coberto</vt:lpstr>
      <vt:lpstr>LÇTO COBERTO CALL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marcelo moretta</cp:lastModifiedBy>
  <dcterms:created xsi:type="dcterms:W3CDTF">2021-12-21T10:56:18Z</dcterms:created>
  <dcterms:modified xsi:type="dcterms:W3CDTF">2025-04-16T01:41:59Z</dcterms:modified>
</cp:coreProperties>
</file>